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2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<sst xmlns="http://schemas.openxmlformats.org/spreadsheetml/2006/main" count="243" uniqueCount="62">
  <si>
    <t>ส่วนที่ 2 การซื้อขายขยะรีไซเคิล</t>
  </si>
  <si>
    <t>ครั้ง</t>
  </si>
  <si>
    <t>ชื่อธนาคารขยะ</t>
  </si>
  <si>
    <t>วันที่ซื้อขาย</t>
  </si>
  <si>
    <t>ชื่อผู้ประกอบการรับซื้อ</t>
  </si>
  <si>
    <r>
      <rPr>
        <b/>
        <sz val="18"/>
        <color theme="1"/>
        <rFont val="TH SarabunPSK"/>
        <charset val="134"/>
      </rPr>
      <t>จำนวนและปริมาณของการรับซื้อขยะรีไซเคิล</t>
    </r>
    <r>
      <rPr>
        <b/>
        <u/>
        <sz val="18"/>
        <color theme="1"/>
        <rFont val="TH SarabunPSK"/>
        <charset val="134"/>
      </rPr>
      <t>จากสมาชิก</t>
    </r>
  </si>
  <si>
    <r>
      <rPr>
        <b/>
        <sz val="18"/>
        <color theme="1"/>
        <rFont val="TH SarabunPSK"/>
        <charset val="134"/>
      </rPr>
      <t>จำนวนและปริมาณของการขายซื้อขยะรีไซเคิล</t>
    </r>
    <r>
      <rPr>
        <b/>
        <u/>
        <sz val="18"/>
        <color theme="1"/>
        <rFont val="TH SarabunPSK"/>
        <charset val="134"/>
      </rPr>
      <t>กับผู้รับซื้อ</t>
    </r>
  </si>
  <si>
    <t>คำนวณผลต่างการรับซื้อ</t>
  </si>
  <si>
    <t>การใช้จ่ายผลกำไรจากการรับซื้อ</t>
  </si>
  <si>
    <t>กระดาษ
(กก.)
(1)</t>
  </si>
  <si>
    <t>ราคา
(บาท)
(2)</t>
  </si>
  <si>
    <t>พลาสติกใส
(กก.)
(3)</t>
  </si>
  <si>
    <t>ราคา (บาท)</t>
  </si>
  <si>
    <t>หนังสือ   (กก.)</t>
  </si>
  <si>
    <t>ราคา
(บาท)
(4)</t>
  </si>
  <si>
    <t>พลาสติกรวม
(กก.)
(5)</t>
  </si>
  <si>
    <t>ราคา
(บาท)
(6)</t>
  </si>
  <si>
    <t>อะลูมิเนีย
(กก.)
(7)</t>
  </si>
  <si>
    <t>ราคา
(บาท)
(8)</t>
  </si>
  <si>
    <t>เหล็ก      (กก)    (9)</t>
  </si>
  <si>
    <t>ราคา (บาท) (10)</t>
  </si>
  <si>
    <t>แก้ว (กก) (11)</t>
  </si>
  <si>
    <t>ราคา (บาท) (12)</t>
  </si>
  <si>
    <t>กระป๋องโค้ก (กก) (13)</t>
  </si>
  <si>
    <t>ราคา (บาท) (14)</t>
  </si>
  <si>
    <t>กระป๋อง (กก) (15)</t>
  </si>
  <si>
    <t>ราคา (บาท) (16)</t>
  </si>
  <si>
    <t>ทองแดง     (กก)    (17)</t>
  </si>
  <si>
    <t>ราคา (บาท) (18)</t>
  </si>
  <si>
    <t>ท่อPVC (กก) (19)</t>
  </si>
  <si>
    <t>ราคา (บาท) (20)</t>
  </si>
  <si>
    <t>อื่นๆ (กก) (21)</t>
  </si>
  <si>
    <t>ราคา
(บาท)
(22)</t>
  </si>
  <si>
    <t>รวมขยะรีไซเคิล
(กก.)
(1+3+5+7+9)</t>
  </si>
  <si>
    <t>รวมราคาขยะรีไซเคิล
(กก.)
(2+4+6+8+10)</t>
  </si>
  <si>
    <t>ราคา
(กก.)
(2)</t>
  </si>
  <si>
    <t>พลาสติกใส
(กก.)
(3)</t>
  </si>
  <si>
    <t>อื่น ๆ 
(กก.)
(21)</t>
  </si>
  <si>
    <r>
      <rPr>
        <b/>
        <u/>
        <sz val="16"/>
        <color theme="1"/>
        <rFont val="TH SarabunPSK"/>
        <charset val="134"/>
      </rPr>
      <t>รวมรายจ่าย</t>
    </r>
    <r>
      <rPr>
        <b/>
        <sz val="16"/>
        <color theme="1"/>
        <rFont val="TH SarabunPSK"/>
        <charset val="134"/>
      </rPr>
      <t>ของการรับซื้อขยะ 
(บาท)
(A+B+C+D)</t>
    </r>
  </si>
  <si>
    <r>
      <rPr>
        <b/>
        <u/>
        <sz val="16"/>
        <color theme="1"/>
        <rFont val="TH SarabunPSK"/>
        <charset val="134"/>
      </rPr>
      <t>รวมรายรับ</t>
    </r>
    <r>
      <rPr>
        <b/>
        <sz val="16"/>
        <color theme="1"/>
        <rFont val="TH SarabunPSK"/>
        <charset val="134"/>
      </rPr>
      <t>ของการรับซื้อขยะ 
(บาท)
(E+F+G+H)</t>
    </r>
  </si>
  <si>
    <r>
      <rPr>
        <b/>
        <sz val="16"/>
        <color theme="1"/>
        <rFont val="TH SarabunPSK"/>
        <charset val="134"/>
      </rPr>
      <t xml:space="preserve">ผลต่างการรับซื้อ
</t>
    </r>
    <r>
      <rPr>
        <b/>
        <u/>
        <sz val="16"/>
        <color theme="1"/>
        <rFont val="TH SarabunPSK"/>
        <charset val="134"/>
      </rPr>
      <t>รายรับ-รายจ่าย</t>
    </r>
    <r>
      <rPr>
        <b/>
        <sz val="16"/>
        <color theme="1"/>
        <rFont val="TH SarabunPSK"/>
        <charset val="134"/>
      </rPr>
      <t xml:space="preserve">
(บาท)</t>
    </r>
  </si>
  <si>
    <t>ฝากบัญชี
(บาท)</t>
  </si>
  <si>
    <t>ค่าดำเนินงาน
(บาท)</t>
  </si>
  <si>
    <t>จัดสวัสดิการ
(บาท)</t>
  </si>
  <si>
    <t>อื่น ๆ 
(โปรดระบุ)
(บาท)</t>
  </si>
  <si>
    <t>ธนาคารขยะตำบลลุโบะสาวอ</t>
  </si>
  <si>
    <t>มีนา67-ธันวา67</t>
  </si>
  <si>
    <t>แบเลาะขยะรีไซเคิล</t>
  </si>
  <si>
    <t>-</t>
  </si>
  <si>
    <t>มกรา68</t>
  </si>
  <si>
    <t>กุมภาพันธ์ 68</t>
  </si>
  <si>
    <t xml:space="preserve">สมาชิกถอนเงิร </t>
  </si>
  <si>
    <t>มีนาคม68</t>
  </si>
  <si>
    <t xml:space="preserve">  -+</t>
  </si>
  <si>
    <t>เมษายน 68</t>
  </si>
  <si>
    <t xml:space="preserve">    -</t>
  </si>
  <si>
    <t>รวม</t>
  </si>
  <si>
    <t>กก.</t>
  </si>
  <si>
    <t>บาท</t>
  </si>
  <si>
    <t>หมายเหตุ: ให้รายงานผลการดำเนินงานยอดล่าสุด ณ วันที่รายงาน โดยให้เป็นยอดสะสมตั้งแต่เริ่มดำเนินการธนาคารขยะ</t>
  </si>
  <si>
    <t>คำอธิบายประเภทของขยะรีไซเคิล
1. ประเภทพลาสติก เช่น ขวดน้ำดื่มแบบขุ่น-แบบใส ขวดน้ำมันพืช ภาชนะพลาสติกบรรจุยาสระผม ครีมอาบน้ำ ถังน้ำ กาละมัง บรรจุภัณฑ์ที่มีเครื่องหมายรีไซเคิล ถุงพลาสติกเหนียว (ถุงรีฟิล) เป็นต้น
2. ประเภทแก้ว เช่น  ขวดหรือภาชนะแก้วแบบใส สีเขียว หรือสีน้ำตาล ขวดหรือภาชนะแก้วบรรจุอาหาร
3. ประเภทโลหะ/อโลหะ เช่น กระป๋องบรรจุอาหารหรือเครื่องดื่ม ทองแดง เหล็ก ตะกั่ว ทองเหลือง วัสดุหรือเศษเหล็กทุกชนิด เป็นต้น
4. ประเภทกระดาษ เช่น กระดาษหนังสือพิมพ์ กระดาษสมุด-หนังสือ นิตยสาร กระดาษกล่อง กระดาษขาว-ดำ แผ่นพับ เป็นต้น
5. ประเภทอื่น ๆ เช่น เครื่องใช้ไฟฟ้าขนาดเล็ก-ใหญ่ ทีวีเก่า ตู้เย็นเก่า แอร์เก่า เป็นต้น</t>
  </si>
  <si>
    <t>ปีงบ 2567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</si>
</sst>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-* #,##0_-;\-* #,##0_-;_-* &quot;-&quot;??_-;_-@_-"/>
  </numFmts>
  <fonts count="37">
    <font>
      <sz val="11"/>
      <color theme="1"/>
      <name val="Calibri"/>
      <charset val="222"/>
      <scheme val="minor"/>
    </font>
    <font>
      <b/>
      <u/>
      <sz val="20"/>
      <color theme="1"/>
      <name val="TH SarabunPSK"/>
      <charset val="134"/>
    </font>
    <font>
      <sz val="11"/>
      <color theme="1"/>
      <name val="TH SarabunPSK"/>
      <charset val="134"/>
    </font>
    <font>
      <b/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name val="TH SarabunPSK"/>
      <charset val="134"/>
    </font>
    <font>
      <b/>
      <sz val="14"/>
      <color theme="1"/>
      <name val="TH SarabunPSK"/>
      <charset val="134"/>
    </font>
    <font>
      <b/>
      <sz val="16"/>
      <color theme="1"/>
      <name val="Calibri"/>
      <charset val="222"/>
      <scheme val="minor"/>
    </font>
    <font>
      <sz val="12"/>
      <name val="TH SarabunPSK"/>
      <charset val="134"/>
    </font>
    <font>
      <b/>
      <sz val="14"/>
      <name val="TH SarabunPSK"/>
      <charset val="134"/>
    </font>
    <font>
      <sz val="11"/>
      <name val="TH SarabunPSK"/>
      <charset val="134"/>
    </font>
    <font>
      <sz val="11"/>
      <name val="Calibri"/>
      <charset val="222"/>
      <scheme val="minor"/>
    </font>
    <font>
      <b/>
      <sz val="22"/>
      <name val="TH SarabunIT๙"/>
      <charset val="134"/>
    </font>
    <font>
      <sz val="16"/>
      <name val="TH SarabunPSK"/>
      <charset val="134"/>
    </font>
    <font>
      <b/>
      <sz val="16"/>
      <name val="Calibri"/>
      <charset val="222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u/>
      <sz val="16"/>
      <color theme="1"/>
      <name val="TH SarabunPSK"/>
      <charset val="134"/>
    </font>
    <font>
      <b/>
      <u/>
      <sz val="18"/>
      <color theme="1"/>
      <name val="TH SarabunPSK"/>
      <charset val="134"/>
    </font>
  </fonts>
  <fills count="41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DCFED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1" borderId="16" applyNumberFormat="0" applyAlignment="0" applyProtection="0">
      <alignment vertical="center"/>
    </xf>
    <xf numFmtId="0" fontId="25" fillId="12" borderId="17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7" fillId="13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</cellStyleXfs>
  <cellXfs count="106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10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2" fontId="3" fillId="2" borderId="1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5" fontId="5" fillId="0" borderId="11" xfId="0" applyNumberFormat="1" applyFont="1" applyBorder="1" applyAlignment="1">
      <alignment horizontal="center" vertical="center" wrapText="1"/>
    </xf>
    <xf numFmtId="176" fontId="5" fillId="0" borderId="10" xfId="1" applyFont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horizontal="center" vertical="center"/>
    </xf>
    <xf numFmtId="2" fontId="5" fillId="5" borderId="11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2" fontId="5" fillId="3" borderId="10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2" borderId="10" xfId="0" applyFont="1" applyFill="1" applyBorder="1"/>
    <xf numFmtId="0" fontId="2" fillId="3" borderId="10" xfId="0" applyFont="1" applyFill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2" fontId="4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2" fontId="3" fillId="6" borderId="2" xfId="0" applyNumberFormat="1" applyFont="1" applyFill="1" applyBorder="1" applyAlignment="1">
      <alignment horizontal="center" vertical="center" wrapText="1"/>
    </xf>
    <xf numFmtId="2" fontId="3" fillId="6" borderId="11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178" fontId="5" fillId="6" borderId="11" xfId="1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15" fontId="5" fillId="0" borderId="11" xfId="0" applyNumberFormat="1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178" fontId="5" fillId="6" borderId="11" xfId="1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10" fillId="0" borderId="10" xfId="0" applyFont="1" applyBorder="1"/>
    <xf numFmtId="0" fontId="10" fillId="6" borderId="10" xfId="0" applyFont="1" applyFill="1" applyBorder="1"/>
    <xf numFmtId="0" fontId="9" fillId="0" borderId="1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 wrapText="1"/>
    </xf>
    <xf numFmtId="176" fontId="5" fillId="0" borderId="0" xfId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11" xfId="0" applyNumberFormat="1" applyFont="1" applyFill="1" applyBorder="1" applyAlignment="1">
      <alignment horizontal="center" vertical="center" wrapText="1"/>
    </xf>
    <xf numFmtId="2" fontId="5" fillId="6" borderId="11" xfId="0" applyNumberFormat="1" applyFont="1" applyFill="1" applyBorder="1" applyAlignment="1">
      <alignment horizontal="center" vertical="center"/>
    </xf>
    <xf numFmtId="176" fontId="5" fillId="6" borderId="11" xfId="1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>
      <alignment horizontal="center" vertical="center"/>
    </xf>
    <xf numFmtId="178" fontId="5" fillId="6" borderId="10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10" fillId="5" borderId="10" xfId="0" applyFont="1" applyFill="1" applyBorder="1"/>
    <xf numFmtId="2" fontId="3" fillId="7" borderId="2" xfId="0" applyNumberFormat="1" applyFont="1" applyFill="1" applyBorder="1" applyAlignment="1">
      <alignment horizontal="center" vertical="center" wrapText="1"/>
    </xf>
    <xf numFmtId="2" fontId="3" fillId="7" borderId="11" xfId="0" applyNumberFormat="1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1" fontId="5" fillId="5" borderId="11" xfId="0" applyNumberFormat="1" applyFont="1" applyFill="1" applyBorder="1" applyAlignment="1">
      <alignment horizontal="center" vertical="center"/>
    </xf>
    <xf numFmtId="176" fontId="5" fillId="0" borderId="0" xfId="1" applyFont="1" applyFill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2" fontId="5" fillId="5" borderId="10" xfId="0" applyNumberFormat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2" fontId="5" fillId="9" borderId="11" xfId="0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2" fontId="5" fillId="9" borderId="10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2" borderId="10" xfId="0" applyFont="1" applyFill="1" applyBorder="1"/>
    <xf numFmtId="0" fontId="10" fillId="3" borderId="10" xfId="0" applyFont="1" applyFill="1" applyBorder="1"/>
    <xf numFmtId="0" fontId="5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FDCFE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R85"/>
  <sheetViews>
    <sheetView tabSelected="1" zoomScale="80" zoomScaleNormal="80" workbookViewId="0">
      <pane ySplit="5" topLeftCell="A13" activePane="bottomLeft" state="frozen"/>
      <selection/>
      <selection pane="bottomLeft" activeCell="BM10" sqref="BM10"/>
    </sheetView>
  </sheetViews>
  <sheetFormatPr defaultColWidth="9" defaultRowHeight="15"/>
  <cols>
    <col min="1" max="1" width="4.87619047619048" customWidth="1"/>
    <col min="2" max="2" width="10.3714285714286" customWidth="1"/>
    <col min="3" max="3" width="10.8761904761905" customWidth="1"/>
    <col min="4" max="4" width="11.3714285714286" customWidth="1"/>
    <col min="5" max="28" width="10.6285714285714" customWidth="1"/>
    <col min="29" max="29" width="18.0285714285714" customWidth="1"/>
    <col min="30" max="30" width="13.752380952381" customWidth="1"/>
    <col min="31" max="55" width="8.62857142857143" customWidth="1"/>
    <col min="56" max="59" width="10.6285714285714" customWidth="1"/>
    <col min="60" max="63" width="8.62857142857143" customWidth="1"/>
  </cols>
  <sheetData>
    <row r="1" ht="30.75" spans="1:6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  <c r="BI1" s="3"/>
      <c r="BJ1" s="3"/>
      <c r="BK1" s="3"/>
    </row>
    <row r="2" ht="12" customHeight="1" spans="1:63">
      <c r="A2" s="4" t="s">
        <v>1</v>
      </c>
      <c r="B2" s="5" t="s">
        <v>2</v>
      </c>
      <c r="C2" s="5" t="s">
        <v>3</v>
      </c>
      <c r="D2" s="4" t="s">
        <v>4</v>
      </c>
      <c r="E2" s="40" t="s">
        <v>5</v>
      </c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67" t="s">
        <v>6</v>
      </c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89"/>
      <c r="BE2" s="6" t="s">
        <v>7</v>
      </c>
      <c r="BF2" s="7"/>
      <c r="BG2" s="8"/>
      <c r="BH2" s="9" t="s">
        <v>8</v>
      </c>
      <c r="BI2" s="34"/>
      <c r="BJ2" s="34"/>
      <c r="BK2" s="35"/>
    </row>
    <row r="3" ht="12" customHeight="1" spans="1:63">
      <c r="A3" s="10"/>
      <c r="B3" s="11"/>
      <c r="C3" s="11"/>
      <c r="D3" s="10"/>
      <c r="E3" s="42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69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90"/>
      <c r="BE3" s="12"/>
      <c r="BF3" s="13"/>
      <c r="BG3" s="14"/>
      <c r="BH3" s="15"/>
      <c r="BI3" s="36"/>
      <c r="BJ3" s="36"/>
      <c r="BK3" s="37"/>
    </row>
    <row r="4" ht="63" customHeight="1" spans="1:63">
      <c r="A4" s="10"/>
      <c r="B4" s="11"/>
      <c r="C4" s="11"/>
      <c r="D4" s="10"/>
      <c r="E4" s="44" t="s">
        <v>9</v>
      </c>
      <c r="F4" s="44" t="s">
        <v>10</v>
      </c>
      <c r="G4" s="44" t="s">
        <v>11</v>
      </c>
      <c r="H4" s="44" t="s">
        <v>12</v>
      </c>
      <c r="I4" s="44" t="s">
        <v>13</v>
      </c>
      <c r="J4" s="44" t="s">
        <v>14</v>
      </c>
      <c r="K4" s="44" t="s">
        <v>15</v>
      </c>
      <c r="L4" s="44" t="s">
        <v>16</v>
      </c>
      <c r="M4" s="44" t="s">
        <v>17</v>
      </c>
      <c r="N4" s="44" t="s">
        <v>18</v>
      </c>
      <c r="O4" s="44" t="s">
        <v>19</v>
      </c>
      <c r="P4" s="44" t="s">
        <v>20</v>
      </c>
      <c r="Q4" s="44" t="s">
        <v>21</v>
      </c>
      <c r="R4" s="44" t="s">
        <v>22</v>
      </c>
      <c r="S4" s="44" t="s">
        <v>23</v>
      </c>
      <c r="T4" s="44" t="s">
        <v>24</v>
      </c>
      <c r="U4" s="44" t="s">
        <v>25</v>
      </c>
      <c r="V4" s="44" t="s">
        <v>26</v>
      </c>
      <c r="W4" s="44" t="s">
        <v>27</v>
      </c>
      <c r="X4" s="44" t="s">
        <v>28</v>
      </c>
      <c r="Y4" s="44" t="s">
        <v>29</v>
      </c>
      <c r="Z4" s="44" t="s">
        <v>30</v>
      </c>
      <c r="AA4" s="44" t="s">
        <v>31</v>
      </c>
      <c r="AB4" s="44" t="s">
        <v>32</v>
      </c>
      <c r="AC4" s="44" t="s">
        <v>33</v>
      </c>
      <c r="AD4" s="44" t="s">
        <v>34</v>
      </c>
      <c r="AE4" s="71" t="s">
        <v>9</v>
      </c>
      <c r="AF4" s="71" t="s">
        <v>35</v>
      </c>
      <c r="AG4" s="81" t="s">
        <v>13</v>
      </c>
      <c r="AH4" s="81" t="s">
        <v>14</v>
      </c>
      <c r="AI4" s="71" t="s">
        <v>36</v>
      </c>
      <c r="AJ4" s="71" t="s">
        <v>14</v>
      </c>
      <c r="AK4" s="71" t="s">
        <v>15</v>
      </c>
      <c r="AL4" s="71" t="s">
        <v>16</v>
      </c>
      <c r="AM4" s="71" t="s">
        <v>17</v>
      </c>
      <c r="AN4" s="71" t="s">
        <v>18</v>
      </c>
      <c r="AO4" s="71" t="s">
        <v>19</v>
      </c>
      <c r="AP4" s="71" t="s">
        <v>20</v>
      </c>
      <c r="AQ4" s="71" t="s">
        <v>21</v>
      </c>
      <c r="AR4" s="71" t="s">
        <v>22</v>
      </c>
      <c r="AS4" s="71" t="s">
        <v>23</v>
      </c>
      <c r="AT4" s="71" t="s">
        <v>24</v>
      </c>
      <c r="AU4" s="71" t="s">
        <v>25</v>
      </c>
      <c r="AV4" s="71" t="s">
        <v>26</v>
      </c>
      <c r="AW4" s="71" t="s">
        <v>27</v>
      </c>
      <c r="AX4" s="71" t="s">
        <v>28</v>
      </c>
      <c r="AY4" s="71" t="s">
        <v>29</v>
      </c>
      <c r="AZ4" s="71" t="s">
        <v>30</v>
      </c>
      <c r="BA4" s="71" t="s">
        <v>37</v>
      </c>
      <c r="BB4" s="71" t="s">
        <v>32</v>
      </c>
      <c r="BC4" s="71" t="s">
        <v>33</v>
      </c>
      <c r="BD4" s="71" t="s">
        <v>34</v>
      </c>
      <c r="BE4" s="16" t="s">
        <v>38</v>
      </c>
      <c r="BF4" s="16" t="s">
        <v>39</v>
      </c>
      <c r="BG4" s="17" t="s">
        <v>40</v>
      </c>
      <c r="BH4" s="18" t="s">
        <v>41</v>
      </c>
      <c r="BI4" s="18" t="s">
        <v>42</v>
      </c>
      <c r="BJ4" s="18" t="s">
        <v>43</v>
      </c>
      <c r="BK4" s="18" t="s">
        <v>44</v>
      </c>
    </row>
    <row r="5" ht="33.75" customHeight="1" spans="1:63">
      <c r="A5" s="19"/>
      <c r="B5" s="20"/>
      <c r="C5" s="20"/>
      <c r="D5" s="19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72"/>
      <c r="AF5" s="72"/>
      <c r="AG5" s="82"/>
      <c r="AH5" s="8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21"/>
      <c r="BF5" s="21"/>
      <c r="BG5" s="17"/>
      <c r="BH5" s="18"/>
      <c r="BI5" s="18"/>
      <c r="BJ5" s="18"/>
      <c r="BK5" s="18"/>
    </row>
    <row r="6" ht="81" customHeight="1" spans="1:70">
      <c r="A6" s="46">
        <v>1</v>
      </c>
      <c r="B6" s="47" t="s">
        <v>45</v>
      </c>
      <c r="C6" s="24" t="s">
        <v>46</v>
      </c>
      <c r="D6" s="25" t="s">
        <v>47</v>
      </c>
      <c r="E6" s="48">
        <v>169</v>
      </c>
      <c r="F6" s="48">
        <f>E6*1.5</f>
        <v>253.5</v>
      </c>
      <c r="G6" s="48">
        <v>100</v>
      </c>
      <c r="H6" s="48"/>
      <c r="I6" s="48"/>
      <c r="J6" s="48">
        <f>G6*5</f>
        <v>500</v>
      </c>
      <c r="K6" s="48">
        <v>58</v>
      </c>
      <c r="L6" s="48">
        <f>K6*3</f>
        <v>174</v>
      </c>
      <c r="M6" s="48">
        <v>5</v>
      </c>
      <c r="N6" s="48">
        <f>M6*30</f>
        <v>150</v>
      </c>
      <c r="O6" s="48">
        <v>43</v>
      </c>
      <c r="P6" s="48">
        <f>O6*8</f>
        <v>344</v>
      </c>
      <c r="Q6" s="48">
        <v>323</v>
      </c>
      <c r="R6" s="48">
        <f>Q6*0.5</f>
        <v>161.5</v>
      </c>
      <c r="S6" s="48">
        <v>8</v>
      </c>
      <c r="T6" s="48">
        <f>S6*35</f>
        <v>280</v>
      </c>
      <c r="U6" s="48">
        <v>8</v>
      </c>
      <c r="V6" s="48">
        <f>U6*2</f>
        <v>16</v>
      </c>
      <c r="W6" s="48">
        <v>2</v>
      </c>
      <c r="X6" s="48">
        <f>W6*160</f>
        <v>320</v>
      </c>
      <c r="Y6" s="48">
        <v>8</v>
      </c>
      <c r="Z6" s="48">
        <f>Y6*3</f>
        <v>24</v>
      </c>
      <c r="AA6" s="48">
        <v>20</v>
      </c>
      <c r="AB6" s="48">
        <f>AA6*1</f>
        <v>20</v>
      </c>
      <c r="AC6" s="73">
        <f>E6+G6+K6+M6+O6+Q6+S6+U6+W6+Y6+AA6</f>
        <v>744</v>
      </c>
      <c r="AD6" s="74">
        <f>F6+J6+L6+N6+P6+R6+T6+V6+X6+Z6</f>
        <v>2223</v>
      </c>
      <c r="AE6" s="27">
        <v>169</v>
      </c>
      <c r="AF6" s="27">
        <f>AE6*2.5</f>
        <v>422.5</v>
      </c>
      <c r="AG6" s="27"/>
      <c r="AH6" s="27"/>
      <c r="AI6" s="27">
        <v>100</v>
      </c>
      <c r="AJ6" s="27">
        <f>AI6*8</f>
        <v>800</v>
      </c>
      <c r="AK6" s="27">
        <v>58</v>
      </c>
      <c r="AL6" s="27">
        <f>AK6*3</f>
        <v>174</v>
      </c>
      <c r="AM6" s="27">
        <v>5</v>
      </c>
      <c r="AN6" s="27">
        <f>AM6*40</f>
        <v>200</v>
      </c>
      <c r="AO6" s="27">
        <v>43</v>
      </c>
      <c r="AP6" s="27">
        <f>AO6*10</f>
        <v>430</v>
      </c>
      <c r="AQ6" s="27">
        <v>323</v>
      </c>
      <c r="AR6" s="27">
        <f>AQ6*1</f>
        <v>323</v>
      </c>
      <c r="AS6" s="27">
        <v>8</v>
      </c>
      <c r="AT6" s="27">
        <f>AS6*40</f>
        <v>320</v>
      </c>
      <c r="AU6" s="27">
        <v>8</v>
      </c>
      <c r="AV6" s="27">
        <f>AU6*5</f>
        <v>40</v>
      </c>
      <c r="AW6" s="27">
        <v>2</v>
      </c>
      <c r="AX6" s="27">
        <f>AW6*180</f>
        <v>360</v>
      </c>
      <c r="AY6" s="27">
        <v>8</v>
      </c>
      <c r="AZ6" s="27">
        <f>AY6*4</f>
        <v>32</v>
      </c>
      <c r="BA6" s="27">
        <v>20</v>
      </c>
      <c r="BB6" s="27">
        <f>BA6*1</f>
        <v>20</v>
      </c>
      <c r="BC6" s="27">
        <f>AE6+AI6+AK6+AM6+AO6+AQ6+AS6+AU6+AW6+AY6+BB6</f>
        <v>744</v>
      </c>
      <c r="BD6" s="27">
        <f>AF6+AJ6+AL6+AN6+AP6+AR6+AT6+AV6+AX6+AZ6</f>
        <v>3101.5</v>
      </c>
      <c r="BE6" s="26">
        <v>2223</v>
      </c>
      <c r="BF6" s="27">
        <v>3101.5</v>
      </c>
      <c r="BG6" s="28">
        <f>BF6-BE6</f>
        <v>878.5</v>
      </c>
      <c r="BH6" s="29" t="s">
        <v>48</v>
      </c>
      <c r="BI6" s="29" t="s">
        <v>48</v>
      </c>
      <c r="BJ6" s="29" t="s">
        <v>48</v>
      </c>
      <c r="BK6" s="29">
        <v>200</v>
      </c>
      <c r="BL6" s="63"/>
      <c r="BM6" s="63"/>
      <c r="BN6" s="63"/>
      <c r="BO6" s="63"/>
      <c r="BP6" s="63"/>
      <c r="BQ6" s="63"/>
      <c r="BR6" s="63"/>
    </row>
    <row r="7" ht="76.5" customHeight="1" spans="1:70">
      <c r="A7" s="49">
        <v>2</v>
      </c>
      <c r="B7" s="47" t="s">
        <v>45</v>
      </c>
      <c r="C7" s="50" t="s">
        <v>49</v>
      </c>
      <c r="D7" s="25" t="s">
        <v>47</v>
      </c>
      <c r="E7" s="51" t="s">
        <v>48</v>
      </c>
      <c r="F7" s="48">
        <v>0</v>
      </c>
      <c r="G7" s="51" t="s">
        <v>48</v>
      </c>
      <c r="H7" s="52"/>
      <c r="I7" s="52"/>
      <c r="J7" s="48">
        <v>0</v>
      </c>
      <c r="K7" s="51" t="s">
        <v>48</v>
      </c>
      <c r="L7" s="48">
        <v>0</v>
      </c>
      <c r="M7" s="51" t="s">
        <v>48</v>
      </c>
      <c r="N7" s="48">
        <v>0</v>
      </c>
      <c r="O7" s="51" t="s">
        <v>48</v>
      </c>
      <c r="P7" s="48">
        <v>0</v>
      </c>
      <c r="Q7" s="51" t="s">
        <v>48</v>
      </c>
      <c r="R7" s="48"/>
      <c r="S7" s="51" t="s">
        <v>48</v>
      </c>
      <c r="T7" s="48">
        <v>0</v>
      </c>
      <c r="U7" s="51" t="s">
        <v>48</v>
      </c>
      <c r="V7" s="48">
        <v>0</v>
      </c>
      <c r="W7" s="51" t="s">
        <v>48</v>
      </c>
      <c r="X7" s="51" t="s">
        <v>48</v>
      </c>
      <c r="Y7" s="51" t="s">
        <v>48</v>
      </c>
      <c r="Z7" s="51" t="s">
        <v>48</v>
      </c>
      <c r="AA7" s="51" t="s">
        <v>48</v>
      </c>
      <c r="AB7" s="51" t="s">
        <v>48</v>
      </c>
      <c r="AC7" s="51" t="s">
        <v>48</v>
      </c>
      <c r="AD7" s="51" t="s">
        <v>48</v>
      </c>
      <c r="AE7" s="75" t="s">
        <v>48</v>
      </c>
      <c r="AF7" s="27"/>
      <c r="AG7" s="83"/>
      <c r="AH7" s="83"/>
      <c r="AI7" s="84" t="s">
        <v>48</v>
      </c>
      <c r="AJ7" s="27">
        <v>0</v>
      </c>
      <c r="AK7" s="84" t="s">
        <v>48</v>
      </c>
      <c r="AL7" s="27">
        <v>0</v>
      </c>
      <c r="AM7" s="84" t="s">
        <v>48</v>
      </c>
      <c r="AN7" s="27">
        <v>0</v>
      </c>
      <c r="AO7" s="84" t="s">
        <v>48</v>
      </c>
      <c r="AP7" s="27">
        <v>0</v>
      </c>
      <c r="AQ7" s="84" t="s">
        <v>48</v>
      </c>
      <c r="AR7" s="84" t="s">
        <v>48</v>
      </c>
      <c r="AS7" s="84" t="s">
        <v>48</v>
      </c>
      <c r="AT7" s="84" t="s">
        <v>48</v>
      </c>
      <c r="AU7" s="84" t="s">
        <v>48</v>
      </c>
      <c r="AV7" s="27">
        <v>0</v>
      </c>
      <c r="AW7" s="84" t="s">
        <v>48</v>
      </c>
      <c r="AX7" s="84" t="s">
        <v>48</v>
      </c>
      <c r="AY7" s="84" t="s">
        <v>48</v>
      </c>
      <c r="AZ7" s="84" t="s">
        <v>48</v>
      </c>
      <c r="BA7" s="84" t="s">
        <v>48</v>
      </c>
      <c r="BB7" s="84" t="s">
        <v>48</v>
      </c>
      <c r="BC7" s="84" t="s">
        <v>48</v>
      </c>
      <c r="BD7" s="84" t="s">
        <v>48</v>
      </c>
      <c r="BE7" s="92" t="s">
        <v>48</v>
      </c>
      <c r="BF7" s="92" t="s">
        <v>48</v>
      </c>
      <c r="BG7" s="92" t="s">
        <v>48</v>
      </c>
      <c r="BH7" s="93" t="s">
        <v>48</v>
      </c>
      <c r="BI7" s="93" t="s">
        <v>48</v>
      </c>
      <c r="BJ7" s="93" t="s">
        <v>48</v>
      </c>
      <c r="BK7" s="93" t="s">
        <v>48</v>
      </c>
      <c r="BL7" s="63"/>
      <c r="BM7" s="63"/>
      <c r="BN7" s="63"/>
      <c r="BO7" s="63"/>
      <c r="BP7" s="63"/>
      <c r="BQ7" s="63"/>
      <c r="BR7" s="63"/>
    </row>
    <row r="8" s="38" customFormat="1" ht="72" spans="1:70">
      <c r="A8" s="53">
        <v>3</v>
      </c>
      <c r="B8" s="22" t="s">
        <v>45</v>
      </c>
      <c r="C8" s="53" t="s">
        <v>50</v>
      </c>
      <c r="D8" s="22" t="s">
        <v>47</v>
      </c>
      <c r="E8" s="54">
        <v>23.4</v>
      </c>
      <c r="F8" s="48">
        <f>E8*1</f>
        <v>23.4</v>
      </c>
      <c r="G8" s="54">
        <v>60.2</v>
      </c>
      <c r="H8" s="52"/>
      <c r="I8" s="52"/>
      <c r="J8" s="48">
        <f t="shared" ref="J8" si="0">G8*5</f>
        <v>301</v>
      </c>
      <c r="K8" s="54">
        <v>35.5</v>
      </c>
      <c r="L8" s="48">
        <f t="shared" ref="L8" si="1">K8*3</f>
        <v>106.5</v>
      </c>
      <c r="M8" s="54"/>
      <c r="N8" s="48">
        <f t="shared" ref="N8" si="2">M8*30</f>
        <v>0</v>
      </c>
      <c r="O8" s="54">
        <v>26</v>
      </c>
      <c r="P8" s="48">
        <f t="shared" ref="P8" si="3">O8*8</f>
        <v>208</v>
      </c>
      <c r="Q8" s="54">
        <v>232</v>
      </c>
      <c r="R8" s="48">
        <f t="shared" ref="R8" si="4">Q8*0.5</f>
        <v>116</v>
      </c>
      <c r="S8" s="54"/>
      <c r="T8" s="48">
        <f t="shared" ref="T8" si="5">S8*35</f>
        <v>0</v>
      </c>
      <c r="U8" s="54">
        <v>4.8</v>
      </c>
      <c r="V8" s="48">
        <f t="shared" ref="V8" si="6">U8*2</f>
        <v>9.6</v>
      </c>
      <c r="W8" s="54"/>
      <c r="X8" s="54"/>
      <c r="Y8" s="54"/>
      <c r="Z8" s="54"/>
      <c r="AA8" s="54"/>
      <c r="AB8" s="54"/>
      <c r="AC8" s="54"/>
      <c r="AD8" s="54"/>
      <c r="AE8" s="76">
        <v>23.4</v>
      </c>
      <c r="AF8" s="77">
        <f t="shared" ref="AF8" si="7">AE8*2.5</f>
        <v>58.5</v>
      </c>
      <c r="AG8" s="85"/>
      <c r="AH8" s="85"/>
      <c r="AI8" s="76">
        <v>60.2</v>
      </c>
      <c r="AJ8" s="27">
        <f>AI8*5</f>
        <v>301</v>
      </c>
      <c r="AK8" s="79">
        <v>35.5</v>
      </c>
      <c r="AL8" s="27">
        <f t="shared" ref="AL8:AL10" si="8">AK8*2</f>
        <v>71</v>
      </c>
      <c r="AM8" s="79">
        <v>0</v>
      </c>
      <c r="AN8" s="86">
        <f t="shared" ref="AN8" si="9">AM8*40</f>
        <v>0</v>
      </c>
      <c r="AO8" s="79">
        <v>26</v>
      </c>
      <c r="AP8" s="27">
        <f t="shared" ref="AP8" si="10">AO8*10</f>
        <v>260</v>
      </c>
      <c r="AQ8" s="79">
        <v>232</v>
      </c>
      <c r="AR8" s="79"/>
      <c r="AS8" s="79"/>
      <c r="AT8" s="79"/>
      <c r="AU8" s="79">
        <v>4.8</v>
      </c>
      <c r="AV8" s="27">
        <f t="shared" ref="AV8" si="11">AU8*5</f>
        <v>24</v>
      </c>
      <c r="AW8" s="79"/>
      <c r="AX8" s="79"/>
      <c r="AY8" s="79"/>
      <c r="AZ8" s="79"/>
      <c r="BA8" s="79"/>
      <c r="BB8" s="79"/>
      <c r="BC8" s="79"/>
      <c r="BD8" s="79"/>
      <c r="BE8" s="94">
        <v>2223</v>
      </c>
      <c r="BF8" s="95">
        <v>3101.5</v>
      </c>
      <c r="BG8" s="96">
        <f>BF8-BE8</f>
        <v>878.5</v>
      </c>
      <c r="BH8" s="97"/>
      <c r="BI8" s="97"/>
      <c r="BJ8" s="97"/>
      <c r="BK8" s="98">
        <v>1100</v>
      </c>
      <c r="BL8" s="99" t="s">
        <v>51</v>
      </c>
      <c r="BM8" s="105"/>
      <c r="BN8" s="105"/>
      <c r="BO8" s="105"/>
      <c r="BP8" s="105"/>
      <c r="BQ8" s="105"/>
      <c r="BR8" s="105"/>
    </row>
    <row r="9" ht="65.25" spans="1:70">
      <c r="A9" s="55">
        <v>4</v>
      </c>
      <c r="B9" s="56" t="s">
        <v>45</v>
      </c>
      <c r="C9" s="53" t="s">
        <v>52</v>
      </c>
      <c r="D9" s="22" t="s">
        <v>47</v>
      </c>
      <c r="E9" s="57" t="s">
        <v>53</v>
      </c>
      <c r="F9" s="57" t="s">
        <v>53</v>
      </c>
      <c r="G9" s="57" t="s">
        <v>53</v>
      </c>
      <c r="H9" s="57" t="s">
        <v>53</v>
      </c>
      <c r="I9" s="57" t="s">
        <v>53</v>
      </c>
      <c r="J9" s="57" t="s">
        <v>53</v>
      </c>
      <c r="K9" s="57" t="s">
        <v>53</v>
      </c>
      <c r="L9" s="57" t="s">
        <v>53</v>
      </c>
      <c r="M9" s="57" t="s">
        <v>53</v>
      </c>
      <c r="N9" s="57" t="s">
        <v>53</v>
      </c>
      <c r="O9" s="57" t="s">
        <v>53</v>
      </c>
      <c r="P9" s="57" t="s">
        <v>53</v>
      </c>
      <c r="Q9" s="57" t="s">
        <v>53</v>
      </c>
      <c r="R9" s="57" t="s">
        <v>53</v>
      </c>
      <c r="S9" s="57" t="s">
        <v>53</v>
      </c>
      <c r="T9" s="57" t="s">
        <v>53</v>
      </c>
      <c r="U9" s="57" t="s">
        <v>53</v>
      </c>
      <c r="V9" s="57" t="s">
        <v>53</v>
      </c>
      <c r="W9" s="57" t="s">
        <v>53</v>
      </c>
      <c r="X9" s="57" t="s">
        <v>53</v>
      </c>
      <c r="Y9" s="57" t="s">
        <v>53</v>
      </c>
      <c r="Z9" s="57" t="s">
        <v>53</v>
      </c>
      <c r="AA9" s="57" t="s">
        <v>53</v>
      </c>
      <c r="AB9" s="57" t="s">
        <v>53</v>
      </c>
      <c r="AC9" s="57" t="s">
        <v>53</v>
      </c>
      <c r="AD9" s="57" t="s">
        <v>53</v>
      </c>
      <c r="AE9" s="57" t="s">
        <v>53</v>
      </c>
      <c r="AF9" s="57" t="s">
        <v>53</v>
      </c>
      <c r="AG9" s="57" t="s">
        <v>53</v>
      </c>
      <c r="AH9" s="57" t="s">
        <v>53</v>
      </c>
      <c r="AI9" s="57" t="s">
        <v>53</v>
      </c>
      <c r="AJ9" s="57" t="s">
        <v>53</v>
      </c>
      <c r="AK9" s="57" t="s">
        <v>53</v>
      </c>
      <c r="AL9" s="57" t="s">
        <v>53</v>
      </c>
      <c r="AM9" s="57" t="s">
        <v>53</v>
      </c>
      <c r="AN9" s="57" t="s">
        <v>53</v>
      </c>
      <c r="AO9" s="57" t="s">
        <v>53</v>
      </c>
      <c r="AP9" s="57" t="s">
        <v>53</v>
      </c>
      <c r="AQ9" s="57" t="s">
        <v>53</v>
      </c>
      <c r="AR9" s="57" t="s">
        <v>53</v>
      </c>
      <c r="AS9" s="57" t="s">
        <v>53</v>
      </c>
      <c r="AT9" s="57" t="s">
        <v>53</v>
      </c>
      <c r="AU9" s="57" t="s">
        <v>53</v>
      </c>
      <c r="AV9" s="57" t="s">
        <v>53</v>
      </c>
      <c r="AW9" s="57" t="s">
        <v>53</v>
      </c>
      <c r="AX9" s="57" t="s">
        <v>53</v>
      </c>
      <c r="AY9" s="57" t="s">
        <v>53</v>
      </c>
      <c r="AZ9" s="57" t="s">
        <v>53</v>
      </c>
      <c r="BA9" s="57" t="s">
        <v>53</v>
      </c>
      <c r="BB9" s="57" t="s">
        <v>53</v>
      </c>
      <c r="BC9" s="57" t="s">
        <v>53</v>
      </c>
      <c r="BD9" s="57" t="s">
        <v>53</v>
      </c>
      <c r="BE9" s="57" t="s">
        <v>53</v>
      </c>
      <c r="BF9" s="57" t="s">
        <v>53</v>
      </c>
      <c r="BG9" s="57" t="s">
        <v>53</v>
      </c>
      <c r="BH9" s="57" t="s">
        <v>53</v>
      </c>
      <c r="BI9" s="57" t="s">
        <v>53</v>
      </c>
      <c r="BJ9" s="57" t="s">
        <v>53</v>
      </c>
      <c r="BK9" s="57" t="s">
        <v>53</v>
      </c>
      <c r="BL9" s="63"/>
      <c r="BM9" s="63"/>
      <c r="BN9" s="63"/>
      <c r="BO9" s="63"/>
      <c r="BP9" s="63"/>
      <c r="BQ9" s="63"/>
      <c r="BR9" s="63"/>
    </row>
    <row r="10" s="39" customFormat="1" ht="72" spans="1:70">
      <c r="A10" s="53">
        <v>5</v>
      </c>
      <c r="B10" s="22" t="s">
        <v>45</v>
      </c>
      <c r="C10" s="58" t="s">
        <v>54</v>
      </c>
      <c r="D10" s="22" t="s">
        <v>47</v>
      </c>
      <c r="E10" s="59">
        <v>61.4</v>
      </c>
      <c r="F10" s="48">
        <f t="shared" ref="F9:F15" si="12">E10*1.5</f>
        <v>92.1</v>
      </c>
      <c r="G10" s="59">
        <v>46.8</v>
      </c>
      <c r="H10" s="59">
        <f>G10*5</f>
        <v>234</v>
      </c>
      <c r="I10" s="59">
        <v>166</v>
      </c>
      <c r="J10" s="59">
        <f>I10*2</f>
        <v>332</v>
      </c>
      <c r="K10" s="59">
        <v>41.8</v>
      </c>
      <c r="L10" s="48">
        <f>K10*2</f>
        <v>83.6</v>
      </c>
      <c r="M10" s="59"/>
      <c r="N10" s="59"/>
      <c r="O10" s="59">
        <v>13.2</v>
      </c>
      <c r="P10" s="59">
        <f>O10*5</f>
        <v>66</v>
      </c>
      <c r="Q10" s="59">
        <v>128.6</v>
      </c>
      <c r="R10" s="59">
        <f>Q10*0.5</f>
        <v>64.3</v>
      </c>
      <c r="S10" s="59"/>
      <c r="T10" s="59"/>
      <c r="U10" s="59">
        <v>2</v>
      </c>
      <c r="V10" s="59">
        <f>U10*2</f>
        <v>4</v>
      </c>
      <c r="W10" s="59"/>
      <c r="X10" s="59"/>
      <c r="Y10" s="59"/>
      <c r="Z10" s="59"/>
      <c r="AA10" s="59"/>
      <c r="AB10" s="59"/>
      <c r="AC10" s="59">
        <f>E10+G10+I10+K10+O10+Q10+U10</f>
        <v>459.8</v>
      </c>
      <c r="AD10" s="78">
        <f>F10+H10+J10+L10+P10+R10+V10</f>
        <v>876</v>
      </c>
      <c r="AE10" s="79">
        <v>61.4</v>
      </c>
      <c r="AF10" s="27">
        <f>AE10*4</f>
        <v>245.6</v>
      </c>
      <c r="AG10" s="83">
        <v>166</v>
      </c>
      <c r="AH10" s="83">
        <f>AG10*2</f>
        <v>332</v>
      </c>
      <c r="AI10" s="79">
        <v>46.8</v>
      </c>
      <c r="AJ10" s="27">
        <f>AI10*6</f>
        <v>280.8</v>
      </c>
      <c r="AK10" s="79">
        <v>41.8</v>
      </c>
      <c r="AL10" s="27">
        <f>AK10*3</f>
        <v>125.4</v>
      </c>
      <c r="AM10" s="79" t="s">
        <v>55</v>
      </c>
      <c r="AN10" s="79" t="s">
        <v>55</v>
      </c>
      <c r="AO10" s="79">
        <v>13.2</v>
      </c>
      <c r="AP10" s="27">
        <f>AO10*6</f>
        <v>79.2</v>
      </c>
      <c r="AQ10" s="79">
        <v>128.6</v>
      </c>
      <c r="AR10" s="79">
        <f>AQ10*1</f>
        <v>128.6</v>
      </c>
      <c r="AS10" s="88"/>
      <c r="AT10" s="88"/>
      <c r="AU10" s="88">
        <v>2</v>
      </c>
      <c r="AV10" s="88">
        <f>AU10*3</f>
        <v>6</v>
      </c>
      <c r="AW10" s="88"/>
      <c r="AX10" s="88"/>
      <c r="AY10" s="88"/>
      <c r="AZ10" s="88"/>
      <c r="BA10" s="88"/>
      <c r="BB10" s="88"/>
      <c r="BC10" s="91">
        <f>AE10+AG10+AI10+AK10+AO10+AQ10+AU10</f>
        <v>459.8</v>
      </c>
      <c r="BD10" s="91">
        <f>AF10+AH10+AJ10+AL10+AP10+AR10+AV10</f>
        <v>1197.6</v>
      </c>
      <c r="BE10" s="100">
        <v>876</v>
      </c>
      <c r="BF10" s="100">
        <v>1197.6</v>
      </c>
      <c r="BG10" s="100">
        <f>BF10-BE10</f>
        <v>321.6</v>
      </c>
      <c r="BH10" s="101"/>
      <c r="BI10" s="101"/>
      <c r="BJ10" s="101"/>
      <c r="BK10" s="101"/>
      <c r="BL10" s="102"/>
      <c r="BM10" s="102"/>
      <c r="BN10" s="102"/>
      <c r="BO10" s="102"/>
      <c r="BP10" s="102"/>
      <c r="BQ10" s="102"/>
      <c r="BR10" s="102"/>
    </row>
    <row r="11" ht="24" spans="1:70">
      <c r="A11" s="55"/>
      <c r="B11" s="55"/>
      <c r="C11" s="60"/>
      <c r="D11" s="60"/>
      <c r="E11" s="61"/>
      <c r="F11" s="48">
        <f t="shared" si="12"/>
        <v>0</v>
      </c>
      <c r="G11" s="61"/>
      <c r="H11" s="61"/>
      <c r="I11" s="61"/>
      <c r="J11" s="61"/>
      <c r="K11" s="61"/>
      <c r="L11" s="48">
        <f t="shared" ref="L9:L15" si="13">K11*3</f>
        <v>0</v>
      </c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103"/>
      <c r="BF11" s="103"/>
      <c r="BG11" s="103"/>
      <c r="BH11" s="104"/>
      <c r="BI11" s="104"/>
      <c r="BJ11" s="104"/>
      <c r="BK11" s="104"/>
      <c r="BL11" s="63"/>
      <c r="BM11" s="63"/>
      <c r="BN11" s="63"/>
      <c r="BO11" s="63"/>
      <c r="BP11" s="63"/>
      <c r="BQ11" s="63"/>
      <c r="BR11" s="63"/>
    </row>
    <row r="12" ht="24" spans="1:70">
      <c r="A12" s="55"/>
      <c r="B12" s="55"/>
      <c r="C12" s="60"/>
      <c r="D12" s="60"/>
      <c r="E12" s="61"/>
      <c r="F12" s="48">
        <f t="shared" si="12"/>
        <v>0</v>
      </c>
      <c r="G12" s="61"/>
      <c r="H12" s="61"/>
      <c r="I12" s="61"/>
      <c r="J12" s="61"/>
      <c r="K12" s="61"/>
      <c r="L12" s="48">
        <f t="shared" si="13"/>
        <v>0</v>
      </c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103"/>
      <c r="BF12" s="103"/>
      <c r="BG12" s="103"/>
      <c r="BH12" s="104"/>
      <c r="BI12" s="104"/>
      <c r="BJ12" s="104"/>
      <c r="BK12" s="104"/>
      <c r="BL12" s="63"/>
      <c r="BM12" s="63"/>
      <c r="BN12" s="63"/>
      <c r="BO12" s="63"/>
      <c r="BP12" s="63"/>
      <c r="BQ12" s="63"/>
      <c r="BR12" s="63"/>
    </row>
    <row r="13" ht="24" spans="1:70">
      <c r="A13" s="55"/>
      <c r="B13" s="55"/>
      <c r="C13" s="60"/>
      <c r="D13" s="60"/>
      <c r="E13" s="61"/>
      <c r="F13" s="48">
        <f t="shared" si="12"/>
        <v>0</v>
      </c>
      <c r="G13" s="61"/>
      <c r="H13" s="61"/>
      <c r="I13" s="61"/>
      <c r="J13" s="61"/>
      <c r="K13" s="61"/>
      <c r="L13" s="48">
        <f t="shared" si="13"/>
        <v>0</v>
      </c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103"/>
      <c r="BF13" s="103"/>
      <c r="BG13" s="103"/>
      <c r="BH13" s="104"/>
      <c r="BI13" s="104"/>
      <c r="BJ13" s="104"/>
      <c r="BK13" s="104"/>
      <c r="BL13" s="63"/>
      <c r="BM13" s="63"/>
      <c r="BN13" s="63"/>
      <c r="BO13" s="63"/>
      <c r="BP13" s="63"/>
      <c r="BQ13" s="63"/>
      <c r="BR13" s="63"/>
    </row>
    <row r="14" ht="24" spans="1:70">
      <c r="A14" s="55"/>
      <c r="B14" s="55"/>
      <c r="C14" s="60"/>
      <c r="D14" s="60"/>
      <c r="E14" s="61"/>
      <c r="F14" s="48">
        <f t="shared" si="12"/>
        <v>0</v>
      </c>
      <c r="G14" s="61"/>
      <c r="H14" s="61"/>
      <c r="I14" s="61"/>
      <c r="J14" s="61"/>
      <c r="K14" s="61"/>
      <c r="L14" s="48">
        <f t="shared" si="13"/>
        <v>0</v>
      </c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103"/>
      <c r="BF14" s="103"/>
      <c r="BG14" s="103"/>
      <c r="BH14" s="104"/>
      <c r="BI14" s="104"/>
      <c r="BJ14" s="104"/>
      <c r="BK14" s="104"/>
      <c r="BL14" s="63"/>
      <c r="BM14" s="63"/>
      <c r="BN14" s="63"/>
      <c r="BO14" s="63"/>
      <c r="BP14" s="63"/>
      <c r="BQ14" s="63"/>
      <c r="BR14" s="63"/>
    </row>
    <row r="15" ht="24" spans="1:70">
      <c r="A15" s="55"/>
      <c r="B15" s="55"/>
      <c r="C15" s="60"/>
      <c r="D15" s="60"/>
      <c r="E15" s="61"/>
      <c r="F15" s="48">
        <f t="shared" si="12"/>
        <v>0</v>
      </c>
      <c r="G15" s="61"/>
      <c r="H15" s="61"/>
      <c r="I15" s="61"/>
      <c r="J15" s="61"/>
      <c r="K15" s="61"/>
      <c r="L15" s="48">
        <f t="shared" si="13"/>
        <v>0</v>
      </c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100">
        <f>SUM(BE8:BE14)</f>
        <v>3099</v>
      </c>
      <c r="BF15" s="100">
        <f>SUM(BF8:BF14)</f>
        <v>4299.1</v>
      </c>
      <c r="BG15" s="100">
        <f>SUM(BG8:BG14)</f>
        <v>1200.1</v>
      </c>
      <c r="BH15" s="104"/>
      <c r="BI15" s="104"/>
      <c r="BJ15" s="104"/>
      <c r="BK15" s="104"/>
      <c r="BL15" s="63"/>
      <c r="BM15" s="63"/>
      <c r="BN15" s="63"/>
      <c r="BO15" s="63"/>
      <c r="BP15" s="63"/>
      <c r="BQ15" s="63"/>
      <c r="BR15" s="63"/>
    </row>
    <row r="16" ht="21.75" spans="1:70">
      <c r="A16" s="55" t="s">
        <v>56</v>
      </c>
      <c r="B16" s="55"/>
      <c r="C16" s="60"/>
      <c r="D16" s="60"/>
      <c r="E16" s="62" t="s">
        <v>57</v>
      </c>
      <c r="F16" s="55" t="s">
        <v>58</v>
      </c>
      <c r="G16" s="62" t="s">
        <v>57</v>
      </c>
      <c r="H16" s="55"/>
      <c r="I16" s="55"/>
      <c r="J16" s="55" t="s">
        <v>58</v>
      </c>
      <c r="K16" s="62" t="s">
        <v>57</v>
      </c>
      <c r="L16" s="55" t="s">
        <v>58</v>
      </c>
      <c r="M16" s="62" t="s">
        <v>57</v>
      </c>
      <c r="N16" s="55" t="s">
        <v>58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62" t="s">
        <v>57</v>
      </c>
      <c r="AB16" s="55" t="s">
        <v>58</v>
      </c>
      <c r="AC16" s="62" t="s">
        <v>57</v>
      </c>
      <c r="AD16" s="55" t="s">
        <v>58</v>
      </c>
      <c r="AE16" s="62" t="s">
        <v>57</v>
      </c>
      <c r="AF16" s="55" t="s">
        <v>58</v>
      </c>
      <c r="AG16" s="55"/>
      <c r="AH16" s="55"/>
      <c r="AI16" s="62" t="s">
        <v>57</v>
      </c>
      <c r="AJ16" s="55" t="s">
        <v>58</v>
      </c>
      <c r="AK16" s="55"/>
      <c r="AL16" s="62" t="s">
        <v>57</v>
      </c>
      <c r="AM16" s="55" t="s">
        <v>58</v>
      </c>
      <c r="AN16" s="62" t="s">
        <v>57</v>
      </c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55" t="s">
        <v>58</v>
      </c>
      <c r="BB16" s="55" t="s">
        <v>58</v>
      </c>
      <c r="BC16" s="62" t="s">
        <v>57</v>
      </c>
      <c r="BD16" s="55" t="s">
        <v>58</v>
      </c>
      <c r="BE16" s="55" t="s">
        <v>58</v>
      </c>
      <c r="BF16" s="55" t="s">
        <v>58</v>
      </c>
      <c r="BG16" s="55" t="s">
        <v>58</v>
      </c>
      <c r="BH16" s="55" t="s">
        <v>58</v>
      </c>
      <c r="BI16" s="55" t="s">
        <v>58</v>
      </c>
      <c r="BJ16" s="55" t="s">
        <v>58</v>
      </c>
      <c r="BK16" s="55" t="s">
        <v>58</v>
      </c>
      <c r="BL16" s="63"/>
      <c r="BM16" s="63"/>
      <c r="BN16" s="63"/>
      <c r="BO16" s="63"/>
      <c r="BP16" s="63"/>
      <c r="BQ16" s="63"/>
      <c r="BR16" s="63"/>
    </row>
    <row r="17" spans="1:70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</row>
    <row r="18" ht="27.75" spans="1:70">
      <c r="A18" s="64" t="s">
        <v>59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3"/>
      <c r="BO18" s="63"/>
      <c r="BP18" s="63"/>
      <c r="BQ18" s="63"/>
      <c r="BR18" s="63"/>
    </row>
    <row r="19" ht="27.75" spans="1:70">
      <c r="A19" s="65" t="s">
        <v>60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</row>
    <row r="20" spans="1:70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</row>
    <row r="21" ht="24" spans="1:70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87"/>
      <c r="AH21" s="87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</row>
    <row r="22" spans="1:70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</row>
    <row r="23" spans="1:70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</row>
    <row r="24" spans="1:70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</row>
    <row r="25" spans="1:70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</row>
    <row r="26" spans="1:70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</row>
    <row r="27" spans="1:70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</row>
    <row r="28" spans="1:70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</row>
    <row r="29" spans="1:70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</row>
    <row r="30" spans="1:70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</row>
    <row r="31" spans="1:70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</row>
    <row r="32" spans="1:70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</row>
    <row r="33" spans="1:70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</row>
    <row r="34" spans="1:70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</row>
    <row r="35" spans="1:70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</row>
    <row r="36" spans="1:70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</row>
    <row r="37" spans="1:70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</row>
    <row r="38" spans="1:70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</row>
    <row r="39" spans="1:70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</row>
    <row r="40" spans="1:70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</row>
    <row r="41" spans="1:70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</row>
    <row r="42" spans="1:70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</row>
    <row r="43" spans="1:70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</row>
    <row r="44" spans="1:70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</row>
    <row r="45" spans="1:70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</row>
    <row r="46" spans="1:70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</row>
    <row r="47" spans="1:70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</row>
    <row r="48" spans="1:70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</row>
    <row r="49" spans="1:70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</row>
    <row r="50" spans="1:70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</row>
    <row r="51" spans="1:70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</row>
    <row r="52" spans="1:70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</row>
    <row r="53" spans="1:70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</row>
    <row r="54" spans="1:70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</row>
    <row r="55" spans="1:70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</row>
    <row r="56" spans="1:70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63"/>
      <c r="BK56" s="63"/>
      <c r="BL56" s="63"/>
      <c r="BM56" s="63"/>
      <c r="BN56" s="63"/>
      <c r="BO56" s="63"/>
      <c r="BP56" s="63"/>
      <c r="BQ56" s="63"/>
      <c r="BR56" s="63"/>
    </row>
    <row r="57" spans="1:70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</row>
    <row r="58" spans="1:70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3"/>
      <c r="BJ58" s="63"/>
      <c r="BK58" s="63"/>
      <c r="BL58" s="63"/>
      <c r="BM58" s="63"/>
      <c r="BN58" s="63"/>
      <c r="BO58" s="63"/>
      <c r="BP58" s="63"/>
      <c r="BQ58" s="63"/>
      <c r="BR58" s="63"/>
    </row>
    <row r="59" spans="1:70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</row>
    <row r="60" spans="1:70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</row>
    <row r="61" spans="1:70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</row>
    <row r="62" spans="1:70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  <c r="BM62" s="63"/>
      <c r="BN62" s="63"/>
      <c r="BO62" s="63"/>
      <c r="BP62" s="63"/>
      <c r="BQ62" s="63"/>
      <c r="BR62" s="63"/>
    </row>
    <row r="63" spans="1:70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</row>
    <row r="64" spans="1:70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</row>
    <row r="65" spans="1:70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3"/>
      <c r="BH65" s="63"/>
      <c r="BI65" s="63"/>
      <c r="BJ65" s="63"/>
      <c r="BK65" s="63"/>
      <c r="BL65" s="63"/>
      <c r="BM65" s="63"/>
      <c r="BN65" s="63"/>
      <c r="BO65" s="63"/>
      <c r="BP65" s="63"/>
      <c r="BQ65" s="63"/>
      <c r="BR65" s="63"/>
    </row>
    <row r="66" spans="1:70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  <c r="BI66" s="63"/>
      <c r="BJ66" s="63"/>
      <c r="BK66" s="63"/>
      <c r="BL66" s="63"/>
      <c r="BM66" s="63"/>
      <c r="BN66" s="63"/>
      <c r="BO66" s="63"/>
      <c r="BP66" s="63"/>
      <c r="BQ66" s="63"/>
      <c r="BR66" s="63"/>
    </row>
    <row r="67" spans="1:70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  <c r="BD67" s="63"/>
      <c r="BE67" s="63"/>
      <c r="BF67" s="63"/>
      <c r="BG67" s="63"/>
      <c r="BH67" s="63"/>
      <c r="BI67" s="63"/>
      <c r="BJ67" s="63"/>
      <c r="BK67" s="63"/>
      <c r="BL67" s="63"/>
      <c r="BM67" s="63"/>
      <c r="BN67" s="63"/>
      <c r="BO67" s="63"/>
      <c r="BP67" s="63"/>
      <c r="BQ67" s="63"/>
      <c r="BR67" s="63"/>
    </row>
    <row r="68" spans="1:70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</row>
    <row r="69" spans="1:70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3"/>
      <c r="BH69" s="63"/>
      <c r="BI69" s="63"/>
      <c r="BJ69" s="63"/>
      <c r="BK69" s="63"/>
      <c r="BL69" s="63"/>
      <c r="BM69" s="63"/>
      <c r="BN69" s="63"/>
      <c r="BO69" s="63"/>
      <c r="BP69" s="63"/>
      <c r="BQ69" s="63"/>
      <c r="BR69" s="63"/>
    </row>
    <row r="70" spans="1:70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</row>
    <row r="71" spans="1:70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</row>
    <row r="72" spans="1:70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  <c r="BO72" s="63"/>
      <c r="BP72" s="63"/>
      <c r="BQ72" s="63"/>
      <c r="BR72" s="63"/>
    </row>
    <row r="73" spans="1:70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</row>
    <row r="74" spans="1:70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  <c r="BH74" s="63"/>
      <c r="BI74" s="63"/>
      <c r="BJ74" s="63"/>
      <c r="BK74" s="63"/>
      <c r="BL74" s="63"/>
      <c r="BM74" s="63"/>
      <c r="BN74" s="63"/>
      <c r="BO74" s="63"/>
      <c r="BP74" s="63"/>
      <c r="BQ74" s="63"/>
      <c r="BR74" s="63"/>
    </row>
    <row r="75" spans="1:70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</row>
    <row r="76" spans="1:70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</row>
    <row r="77" spans="1:70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</row>
    <row r="78" spans="1:70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</row>
    <row r="79" spans="1:70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</row>
    <row r="80" spans="1:70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63"/>
      <c r="BJ80" s="63"/>
      <c r="BK80" s="63"/>
      <c r="BL80" s="63"/>
      <c r="BM80" s="63"/>
      <c r="BN80" s="63"/>
      <c r="BO80" s="63"/>
      <c r="BP80" s="63"/>
      <c r="BQ80" s="63"/>
      <c r="BR80" s="63"/>
    </row>
    <row r="81" spans="1:70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63"/>
      <c r="BI81" s="63"/>
      <c r="BJ81" s="63"/>
      <c r="BK81" s="63"/>
      <c r="BL81" s="63"/>
      <c r="BM81" s="63"/>
      <c r="BN81" s="63"/>
      <c r="BO81" s="63"/>
      <c r="BP81" s="63"/>
      <c r="BQ81" s="63"/>
      <c r="BR81" s="63"/>
    </row>
    <row r="82" spans="1:70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63"/>
      <c r="BI82" s="63"/>
      <c r="BJ82" s="63"/>
      <c r="BK82" s="63"/>
      <c r="BL82" s="63"/>
      <c r="BM82" s="63"/>
      <c r="BN82" s="63"/>
      <c r="BO82" s="63"/>
      <c r="BP82" s="63"/>
      <c r="BQ82" s="63"/>
      <c r="BR82" s="63"/>
    </row>
    <row r="83" spans="1:70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63"/>
      <c r="BI83" s="63"/>
      <c r="BJ83" s="63"/>
      <c r="BK83" s="63"/>
      <c r="BL83" s="63"/>
      <c r="BM83" s="63"/>
      <c r="BN83" s="63"/>
      <c r="BO83" s="63"/>
      <c r="BP83" s="63"/>
      <c r="BQ83" s="63"/>
      <c r="BR83" s="63"/>
    </row>
    <row r="84" spans="1:70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</row>
    <row r="85" spans="1:70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  <c r="BO85" s="63"/>
      <c r="BP85" s="63"/>
      <c r="BQ85" s="63"/>
      <c r="BR85" s="63"/>
    </row>
  </sheetData>
  <mergeCells count="67">
    <mergeCell ref="A1:BG1"/>
    <mergeCell ref="A18:BM18"/>
    <mergeCell ref="A19:BF19"/>
    <mergeCell ref="A2:A5"/>
    <mergeCell ref="B2:B5"/>
    <mergeCell ref="C2:C5"/>
    <mergeCell ref="D2:D5"/>
    <mergeCell ref="E4:E5"/>
    <mergeCell ref="F4:F5"/>
    <mergeCell ref="G4:G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BC4:BC5"/>
    <mergeCell ref="BD4:BD5"/>
    <mergeCell ref="BE4:BE5"/>
    <mergeCell ref="BF4:BF5"/>
    <mergeCell ref="BG4:BG5"/>
    <mergeCell ref="BH4:BH5"/>
    <mergeCell ref="BI4:BI5"/>
    <mergeCell ref="BJ4:BJ5"/>
    <mergeCell ref="BK4:BK5"/>
    <mergeCell ref="BH2:BK3"/>
    <mergeCell ref="BE2:BG3"/>
    <mergeCell ref="E2:AC3"/>
    <mergeCell ref="AE2:BD3"/>
  </mergeCells>
  <pageMargins left="0" right="0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opLeftCell="A10" workbookViewId="0">
      <selection activeCell="H10" sqref="H10"/>
    </sheetView>
  </sheetViews>
  <sheetFormatPr defaultColWidth="9" defaultRowHeight="15"/>
  <cols>
    <col min="1" max="1" width="13.5047619047619" customWidth="1"/>
    <col min="2" max="2" width="25.6285714285714" customWidth="1"/>
    <col min="3" max="3" width="13.247619047619" customWidth="1"/>
    <col min="4" max="4" width="16.5047619047619" customWidth="1"/>
    <col min="5" max="11" width="7.62857142857143" customWidth="1"/>
  </cols>
  <sheetData>
    <row r="1" ht="30.75" spans="1:1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spans="1:11">
      <c r="A2" s="4" t="s">
        <v>1</v>
      </c>
      <c r="B2" s="5" t="s">
        <v>2</v>
      </c>
      <c r="C2" s="5" t="s">
        <v>3</v>
      </c>
      <c r="D2" s="4" t="s">
        <v>4</v>
      </c>
      <c r="E2" s="6" t="s">
        <v>7</v>
      </c>
      <c r="F2" s="7"/>
      <c r="G2" s="8"/>
      <c r="H2" s="9" t="s">
        <v>8</v>
      </c>
      <c r="I2" s="34"/>
      <c r="J2" s="34"/>
      <c r="K2" s="35"/>
    </row>
    <row r="3" spans="1:11">
      <c r="A3" s="10"/>
      <c r="B3" s="11"/>
      <c r="C3" s="11"/>
      <c r="D3" s="10"/>
      <c r="E3" s="12"/>
      <c r="F3" s="13"/>
      <c r="G3" s="14"/>
      <c r="H3" s="15"/>
      <c r="I3" s="36"/>
      <c r="J3" s="36"/>
      <c r="K3" s="37"/>
    </row>
    <row r="4" spans="1:11">
      <c r="A4" s="10"/>
      <c r="B4" s="11"/>
      <c r="C4" s="11"/>
      <c r="D4" s="10"/>
      <c r="E4" s="16" t="s">
        <v>38</v>
      </c>
      <c r="F4" s="16" t="s">
        <v>39</v>
      </c>
      <c r="G4" s="17" t="s">
        <v>40</v>
      </c>
      <c r="H4" s="18" t="s">
        <v>41</v>
      </c>
      <c r="I4" s="18" t="s">
        <v>42</v>
      </c>
      <c r="J4" s="18" t="s">
        <v>43</v>
      </c>
      <c r="K4" s="18" t="s">
        <v>44</v>
      </c>
    </row>
    <row r="5" ht="81" customHeight="1" spans="1:11">
      <c r="A5" s="19"/>
      <c r="B5" s="20"/>
      <c r="C5" s="20"/>
      <c r="D5" s="19"/>
      <c r="E5" s="21"/>
      <c r="F5" s="21"/>
      <c r="G5" s="17"/>
      <c r="H5" s="18"/>
      <c r="I5" s="18"/>
      <c r="J5" s="18"/>
      <c r="K5" s="18"/>
    </row>
    <row r="6" ht="48" spans="1:11">
      <c r="A6" s="22" t="s">
        <v>61</v>
      </c>
      <c r="B6" s="23" t="s">
        <v>45</v>
      </c>
      <c r="C6" s="24" t="s">
        <v>46</v>
      </c>
      <c r="D6" s="25" t="s">
        <v>47</v>
      </c>
      <c r="E6" s="26">
        <v>2223</v>
      </c>
      <c r="F6" s="27">
        <v>3101.5</v>
      </c>
      <c r="G6" s="28">
        <f>F6-E6</f>
        <v>878.5</v>
      </c>
      <c r="H6" s="29" t="s">
        <v>48</v>
      </c>
      <c r="I6" s="29" t="s">
        <v>48</v>
      </c>
      <c r="J6" s="29" t="s">
        <v>48</v>
      </c>
      <c r="K6" s="29">
        <v>200</v>
      </c>
    </row>
    <row r="7" ht="21.75" spans="1:11">
      <c r="A7" s="30"/>
      <c r="B7" s="30"/>
      <c r="C7" s="31"/>
      <c r="D7" s="31"/>
      <c r="E7" s="32"/>
      <c r="F7" s="32"/>
      <c r="G7" s="32"/>
      <c r="H7" s="33"/>
      <c r="I7" s="33"/>
      <c r="J7" s="33"/>
      <c r="K7" s="33"/>
    </row>
    <row r="8" ht="21.75" spans="1:11">
      <c r="A8" s="30"/>
      <c r="B8" s="30"/>
      <c r="C8" s="31"/>
      <c r="D8" s="31"/>
      <c r="E8" s="32"/>
      <c r="F8" s="32"/>
      <c r="G8" s="32"/>
      <c r="H8" s="33"/>
      <c r="I8" s="33"/>
      <c r="J8" s="33"/>
      <c r="K8" s="33"/>
    </row>
    <row r="9" ht="21.75" spans="1:11">
      <c r="A9" s="30"/>
      <c r="B9" s="30"/>
      <c r="C9" s="31"/>
      <c r="D9" s="31"/>
      <c r="E9" s="32"/>
      <c r="F9" s="32"/>
      <c r="G9" s="32"/>
      <c r="H9" s="33"/>
      <c r="I9" s="33"/>
      <c r="J9" s="33"/>
      <c r="K9" s="33"/>
    </row>
    <row r="10" ht="21.75" spans="1:11">
      <c r="A10" s="30"/>
      <c r="B10" s="30"/>
      <c r="C10" s="31"/>
      <c r="D10" s="31"/>
      <c r="E10" s="32"/>
      <c r="F10" s="32"/>
      <c r="G10" s="32"/>
      <c r="H10" s="33"/>
      <c r="I10" s="33"/>
      <c r="J10" s="33"/>
      <c r="K10" s="33"/>
    </row>
    <row r="11" ht="21.75" spans="1:11">
      <c r="A11" s="30"/>
      <c r="B11" s="30"/>
      <c r="C11" s="31"/>
      <c r="D11" s="31"/>
      <c r="E11" s="32"/>
      <c r="F11" s="32"/>
      <c r="G11" s="32"/>
      <c r="H11" s="33"/>
      <c r="I11" s="33"/>
      <c r="J11" s="33"/>
      <c r="K11" s="33"/>
    </row>
    <row r="12" ht="21.75" spans="1:11">
      <c r="A12" s="30"/>
      <c r="B12" s="30"/>
      <c r="C12" s="31"/>
      <c r="D12" s="31"/>
      <c r="E12" s="32"/>
      <c r="F12" s="32"/>
      <c r="G12" s="32"/>
      <c r="H12" s="33"/>
      <c r="I12" s="33"/>
      <c r="J12" s="33"/>
      <c r="K12" s="33"/>
    </row>
    <row r="13" ht="21.75" spans="1:11">
      <c r="A13" s="30"/>
      <c r="B13" s="30"/>
      <c r="C13" s="31"/>
      <c r="D13" s="31"/>
      <c r="E13" s="32"/>
      <c r="F13" s="32"/>
      <c r="G13" s="32"/>
      <c r="H13" s="33"/>
      <c r="I13" s="33"/>
      <c r="J13" s="33"/>
      <c r="K13" s="33"/>
    </row>
    <row r="14" ht="21.75" spans="1:11">
      <c r="A14" s="30"/>
      <c r="B14" s="30"/>
      <c r="C14" s="31"/>
      <c r="D14" s="31"/>
      <c r="E14" s="32"/>
      <c r="F14" s="32"/>
      <c r="G14" s="32"/>
      <c r="H14" s="33"/>
      <c r="I14" s="33"/>
      <c r="J14" s="33"/>
      <c r="K14" s="33"/>
    </row>
  </sheetData>
  <mergeCells count="14">
    <mergeCell ref="A1:G1"/>
    <mergeCell ref="A2:A5"/>
    <mergeCell ref="B2:B5"/>
    <mergeCell ref="C2:C5"/>
    <mergeCell ref="D2:D5"/>
    <mergeCell ref="E4:E5"/>
    <mergeCell ref="F4:F5"/>
    <mergeCell ref="G4:G5"/>
    <mergeCell ref="H4:H5"/>
    <mergeCell ref="I4:I5"/>
    <mergeCell ref="J4:J5"/>
    <mergeCell ref="K4:K5"/>
    <mergeCell ref="H2:K3"/>
    <mergeCell ref="E2:G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 thiwat</dc:creator>
  <cp:lastModifiedBy>Administrator</cp:lastModifiedBy>
  <dcterms:created xsi:type="dcterms:W3CDTF">2024-12-12T05:19:00Z</dcterms:created>
  <cp:lastPrinted>2025-02-14T08:07:00Z</cp:lastPrinted>
  <dcterms:modified xsi:type="dcterms:W3CDTF">2025-04-30T05:05:36Z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9CD4328F063742E9963923671BF590A0_12</vt:lpwstr>
  </property>
  <property fmtid="{D5CDD505-2E9C-101B-9397-08002B2CF9AE}" pid="3" name="KSOProductBuildVer">
    <vt:lpwstr>1033-12.2.0.20795</vt:lpwstr>
  </property>
</Properties>
</file>